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Raf_Libre\Downloads\"/>
    </mc:Choice>
  </mc:AlternateContent>
  <bookViews>
    <workbookView xWindow="0" yWindow="0" windowWidth="20490" windowHeight="6930" firstSheet="2" activeTab="2"/>
  </bookViews>
  <sheets>
    <sheet name="Propuesta 1 2025" sheetId="2" state="hidden" r:id="rId1"/>
    <sheet name="Propuesta 1 - 2026" sheetId="4" state="hidden" r:id="rId2"/>
    <sheet name="Propuesta  - 2026" sheetId="5" r:id="rId3"/>
    <sheet name="Copia de Propuesta 2 - 2026" sheetId="6" state="hidden" r:id="rId4"/>
    <sheet name="Propuesta 3 - 2026" sheetId="7" state="hidden" r:id="rId5"/>
    <sheet name="Propuesta 3 2025" sheetId="8" state="hidden" r:id="rId6"/>
    <sheet name="Propuesta 4 2025" sheetId="9" state="hidden" r:id="rId7"/>
  </sheets>
  <calcPr calcId="162913"/>
  <extLst>
    <ext uri="GoogleSheetsCustomDataVersion2">
      <go:sheetsCustomData xmlns:go="http://customooxmlschemas.google.com/" r:id="rId13" roundtripDataChecksum="joovzgjE6DlKzLmI1UI7v2RF96OjsMfOpBe9VR9kXr0="/>
    </ext>
  </extLst>
</workbook>
</file>

<file path=xl/calcChain.xml><?xml version="1.0" encoding="utf-8"?>
<calcChain xmlns="http://schemas.openxmlformats.org/spreadsheetml/2006/main">
  <c r="D23" i="9" l="1"/>
  <c r="B21" i="9"/>
  <c r="E21" i="9" s="1"/>
  <c r="B19" i="9"/>
  <c r="E19" i="9" s="1"/>
  <c r="B17" i="9"/>
  <c r="E17" i="9" s="1"/>
  <c r="H8" i="9"/>
  <c r="H6" i="9"/>
  <c r="D29" i="8"/>
  <c r="B27" i="8"/>
  <c r="E27" i="8" s="1"/>
  <c r="E28" i="8" s="1"/>
  <c r="E25" i="8"/>
  <c r="B23" i="8"/>
  <c r="E23" i="8" s="1"/>
  <c r="E21" i="8"/>
  <c r="B21" i="8"/>
  <c r="B19" i="8"/>
  <c r="E19" i="8" s="1"/>
  <c r="B17" i="8"/>
  <c r="E17" i="8" s="1"/>
  <c r="H8" i="8"/>
  <c r="H6" i="8"/>
  <c r="D30" i="7"/>
  <c r="B28" i="7"/>
  <c r="E28" i="7" s="1"/>
  <c r="B24" i="7"/>
  <c r="E24" i="7" s="1"/>
  <c r="B22" i="7"/>
  <c r="E22" i="7" s="1"/>
  <c r="E18" i="7"/>
  <c r="E29" i="7" s="1"/>
  <c r="B18" i="7"/>
  <c r="H8" i="7"/>
  <c r="H6" i="7"/>
  <c r="D30" i="6"/>
  <c r="B28" i="6"/>
  <c r="E28" i="6" s="1"/>
  <c r="E26" i="6"/>
  <c r="B26" i="6"/>
  <c r="B24" i="6"/>
  <c r="E24" i="6" s="1"/>
  <c r="B22" i="6"/>
  <c r="E22" i="6" s="1"/>
  <c r="B18" i="6"/>
  <c r="E18" i="6" s="1"/>
  <c r="E29" i="6" s="1"/>
  <c r="H8" i="6"/>
  <c r="H6" i="6"/>
  <c r="E30" i="5"/>
  <c r="C28" i="5"/>
  <c r="F28" i="5" s="1"/>
  <c r="C26" i="5"/>
  <c r="F26" i="5" s="1"/>
  <c r="C24" i="5"/>
  <c r="F24" i="5" s="1"/>
  <c r="C22" i="5"/>
  <c r="F22" i="5" s="1"/>
  <c r="C18" i="5"/>
  <c r="F18" i="5" s="1"/>
  <c r="F29" i="5" s="1"/>
  <c r="I8" i="5"/>
  <c r="I6" i="5"/>
  <c r="D30" i="4"/>
  <c r="B28" i="4"/>
  <c r="E28" i="4" s="1"/>
  <c r="B24" i="4"/>
  <c r="E24" i="4" s="1"/>
  <c r="B22" i="4"/>
  <c r="E22" i="4" s="1"/>
  <c r="B18" i="4"/>
  <c r="E18" i="4" s="1"/>
  <c r="E29" i="4" s="1"/>
  <c r="H8" i="4"/>
  <c r="H6" i="4"/>
  <c r="D29" i="2"/>
  <c r="B27" i="2"/>
  <c r="E27" i="2" s="1"/>
  <c r="E25" i="2"/>
  <c r="B23" i="2"/>
  <c r="E23" i="2" s="1"/>
  <c r="E21" i="2"/>
  <c r="B21" i="2"/>
  <c r="B19" i="2"/>
  <c r="E19" i="2" s="1"/>
  <c r="B17" i="2"/>
  <c r="E17" i="2" s="1"/>
  <c r="H8" i="2"/>
  <c r="H6" i="2"/>
  <c r="E22" i="9" l="1"/>
  <c r="E28" i="2"/>
</calcChain>
</file>

<file path=xl/sharedStrings.xml><?xml version="1.0" encoding="utf-8"?>
<sst xmlns="http://schemas.openxmlformats.org/spreadsheetml/2006/main" count="188" uniqueCount="35">
  <si>
    <t>BECAS + U</t>
  </si>
  <si>
    <t>Valor de la Unidad 2017</t>
  </si>
  <si>
    <t>Valor de la Unidad 2018</t>
  </si>
  <si>
    <t>Valor de la Unidad 2019</t>
  </si>
  <si>
    <t>Valor de la Unidad 2020</t>
  </si>
  <si>
    <t>Valor de la Unidad 2021</t>
  </si>
  <si>
    <t>Total de unidades</t>
  </si>
  <si>
    <t>Valor Mensual</t>
  </si>
  <si>
    <t>Meses</t>
  </si>
  <si>
    <t>Cantidad a otorgar</t>
  </si>
  <si>
    <t>Subtotal</t>
  </si>
  <si>
    <t>Becas Ayuda Económica</t>
  </si>
  <si>
    <t>Becas Mérito Académico</t>
  </si>
  <si>
    <t>Becas de Material de estudio</t>
  </si>
  <si>
    <t xml:space="preserve">Becas de Trabajo </t>
  </si>
  <si>
    <t>Becas Deportivas</t>
  </si>
  <si>
    <t>Becas Elisa</t>
  </si>
  <si>
    <t>TOTAL</t>
  </si>
  <si>
    <t>TOTAL DE BECAS</t>
  </si>
  <si>
    <t>Presupuesto respecto al 2023:</t>
  </si>
  <si>
    <t>Incremento de valor de la unidad en un 100%</t>
  </si>
  <si>
    <t>Valor de la Unidad 2022</t>
  </si>
  <si>
    <t>Valor de la Unidad 2023</t>
  </si>
  <si>
    <t>Valor de la Unidad 2024</t>
  </si>
  <si>
    <t>Valor de la Unidad 2025</t>
  </si>
  <si>
    <t>MONTO TOTAL 2024 (sin idiomas)</t>
  </si>
  <si>
    <t>Aumento del presupuesto:</t>
  </si>
  <si>
    <t>Aumento del valor de la unidad:</t>
  </si>
  <si>
    <t>Valor de la Unidad 2026</t>
  </si>
  <si>
    <t>MONTO TOTAL 2026 (Sin idiomas)</t>
  </si>
  <si>
    <t>Entregar las becas del Santander (De grado y mejor promedio) Son 6 becas</t>
  </si>
  <si>
    <t>Que se entreguen con presupuesto deportivo (simil 2024)</t>
  </si>
  <si>
    <t xml:space="preserve"> </t>
  </si>
  <si>
    <t>Presupuesto respecto al 2024:</t>
  </si>
  <si>
    <t>Ramiro (3 o 4, depende comunicación) // Alumnado 1 // DGTIC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</si>
</sst>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\ #,##0.00;[Red]\-&quot;$&quot;\ #,##0.00"/>
    <numFmt numFmtId="164" formatCode="_-&quot;$&quot;\ * #,##0.00_-;\-&quot;$&quot;\ * #,##0.00_-;_-&quot;$&quot;\ * &quot;-&quot;??_-;_-@"/>
    <numFmt numFmtId="165" formatCode="&quot;$&quot;#,##0.00"/>
  </numFmts>
  <fonts count="7"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Arial"/>
    </font>
    <font>
      <b/>
      <sz val="10"/>
      <color theme="1"/>
      <name val="Calibri"/>
    </font>
    <font>
      <sz val="11"/>
      <name val="Calibri"/>
    </font>
    <font>
      <b/>
      <sz val="10"/>
      <color rgb="FF000000"/>
      <name val="Calibri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rgb="FF0070C0"/>
        <bgColor rgb="FF0070C0"/>
      </patternFill>
    </fill>
    <fill>
      <patternFill patternType="solid">
        <fgColor rgb="FF189C8C"/>
        <bgColor rgb="FF189C8C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8" fontId="6" fillId="0" borderId="5" xfId="0" applyNumberFormat="1" applyFont="1" applyBorder="1" applyAlignment="1">
      <alignment horizontal="right" vertical="center" wrapText="1"/>
    </xf>
    <xf numFmtId="8" fontId="6" fillId="4" borderId="5" xfId="0" applyNumberFormat="1" applyFont="1" applyFill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4" xfId="0" applyFont="1" applyBorder="1" applyAlignment="1">
      <alignment horizontal="center" wrapText="1"/>
    </xf>
    <xf numFmtId="8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8" fontId="6" fillId="0" borderId="16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 wrapText="1"/>
    </xf>
    <xf numFmtId="8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8" fontId="6" fillId="0" borderId="13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9" fontId="6" fillId="0" borderId="0" xfId="0" applyNumberFormat="1" applyFont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164" fontId="6" fillId="4" borderId="5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165" fontId="1" fillId="0" borderId="0" xfId="0" applyNumberFormat="1" applyFont="1" applyAlignment="1">
      <alignment wrapText="1"/>
    </xf>
    <xf numFmtId="0" fontId="6" fillId="4" borderId="15" xfId="0" applyFont="1" applyFill="1" applyBorder="1" applyAlignment="1">
      <alignment horizontal="right" wrapText="1"/>
    </xf>
    <xf numFmtId="0" fontId="6" fillId="4" borderId="0" xfId="0" applyFont="1" applyFill="1" applyAlignment="1">
      <alignment horizontal="right" wrapText="1"/>
    </xf>
    <xf numFmtId="0" fontId="1" fillId="0" borderId="17" xfId="0" applyFont="1" applyBorder="1" applyAlignment="1">
      <alignment wrapText="1"/>
    </xf>
    <xf numFmtId="8" fontId="6" fillId="0" borderId="19" xfId="0" applyNumberFormat="1" applyFont="1" applyBorder="1" applyAlignment="1">
      <alignment horizontal="right" wrapText="1"/>
    </xf>
    <xf numFmtId="0" fontId="3" fillId="2" borderId="22" xfId="0" applyFont="1" applyFill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9" fontId="3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wrapText="1"/>
    </xf>
    <xf numFmtId="164" fontId="6" fillId="4" borderId="5" xfId="0" applyNumberFormat="1" applyFont="1" applyFill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wrapText="1"/>
    </xf>
    <xf numFmtId="0" fontId="1" fillId="0" borderId="1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1" fillId="0" borderId="14" xfId="0" applyFont="1" applyBorder="1" applyAlignment="1">
      <alignment horizontal="center" wrapText="1"/>
    </xf>
    <xf numFmtId="0" fontId="6" fillId="4" borderId="0" xfId="0" applyFont="1" applyFill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5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5" fillId="7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5" fillId="6" borderId="9" xfId="0" applyFont="1" applyFill="1" applyBorder="1" applyAlignment="1">
      <alignment horizontal="center" wrapText="1"/>
    </xf>
    <xf numFmtId="0" fontId="4" fillId="0" borderId="15" xfId="0" applyFont="1" applyBorder="1"/>
    <xf numFmtId="0" fontId="5" fillId="3" borderId="9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0" fontId="5" fillId="0" borderId="18" xfId="0" applyFont="1" applyBorder="1" applyAlignment="1">
      <alignment horizontal="center" wrapText="1"/>
    </xf>
    <xf numFmtId="0" fontId="4" fillId="0" borderId="18" xfId="0" applyFont="1" applyBorder="1"/>
    <xf numFmtId="0" fontId="3" fillId="2" borderId="20" xfId="0" applyFont="1" applyFill="1" applyBorder="1" applyAlignment="1">
      <alignment horizontal="left" wrapText="1"/>
    </xf>
    <xf numFmtId="0" fontId="4" fillId="0" borderId="21" xfId="0" applyFont="1" applyBorder="1"/>
    <xf numFmtId="0" fontId="1" fillId="0" borderId="12" xfId="0" applyFont="1" applyBorder="1" applyAlignment="1">
      <alignment horizontal="center" wrapText="1"/>
    </xf>
    <xf numFmtId="0" fontId="4" fillId="0" borderId="13" xfId="0" applyFont="1" applyBorder="1"/>
    <xf numFmtId="0" fontId="1" fillId="0" borderId="14" xfId="0" applyFont="1" applyBorder="1" applyAlignment="1">
      <alignment horizontal="center" wrapText="1"/>
    </xf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981"/>
  <sheetViews>
    <sheetView showGridLines="0" workbookViewId="0"/>
  </sheetViews>
  <sheetFormatPr baseColWidth="10" defaultColWidth="14.42578125" defaultRowHeight="15" customHeight="1"/>
  <cols>
    <col min="1" max="2" width="10.7109375" customWidth="1"/>
    <col min="3" max="3" width="14.28515625" customWidth="1"/>
    <col min="4" max="4" width="10.7109375" customWidth="1"/>
    <col min="5" max="5" width="14.7109375" customWidth="1"/>
    <col min="6" max="6" width="10.7109375" customWidth="1"/>
    <col min="7" max="7" width="23.5703125" customWidth="1"/>
    <col min="8" max="8" width="17.5703125" customWidth="1"/>
    <col min="9" max="26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49"/>
      <c r="B2" s="50"/>
      <c r="C2" s="50"/>
      <c r="D2" s="50"/>
      <c r="E2" s="51"/>
      <c r="F2" s="52" t="s">
        <v>0</v>
      </c>
      <c r="G2" s="53"/>
      <c r="H2" s="54"/>
      <c r="I2" s="1"/>
      <c r="J2" s="1"/>
      <c r="K2" s="2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67" t="s">
        <v>19</v>
      </c>
      <c r="B3" s="50"/>
      <c r="C3" s="50"/>
      <c r="D3" s="22"/>
      <c r="E3" s="3"/>
      <c r="F3" s="4" t="s">
        <v>1</v>
      </c>
      <c r="G3" s="5"/>
      <c r="H3" s="6">
        <v>500</v>
      </c>
      <c r="I3" s="1"/>
      <c r="J3" s="1"/>
      <c r="K3" s="2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68" t="s">
        <v>20</v>
      </c>
      <c r="B4" s="50"/>
      <c r="C4" s="50"/>
      <c r="D4" s="50"/>
      <c r="E4" s="51"/>
      <c r="F4" s="4" t="s">
        <v>2</v>
      </c>
      <c r="G4" s="5"/>
      <c r="H4" s="6">
        <v>625</v>
      </c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F5" s="57" t="s">
        <v>3</v>
      </c>
      <c r="G5" s="54"/>
      <c r="H5" s="7">
        <v>725</v>
      </c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56"/>
      <c r="B6" s="50"/>
      <c r="C6" s="50"/>
      <c r="D6" s="50"/>
      <c r="E6" s="51"/>
      <c r="F6" s="58" t="s">
        <v>4</v>
      </c>
      <c r="G6" s="54"/>
      <c r="H6" s="8">
        <f>ROUNDUP(H5+(H5*0.35),0)</f>
        <v>979</v>
      </c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56"/>
      <c r="B7" s="50"/>
      <c r="C7" s="50"/>
      <c r="D7" s="50"/>
      <c r="E7" s="51"/>
      <c r="F7" s="58" t="s">
        <v>5</v>
      </c>
      <c r="G7" s="54"/>
      <c r="H7" s="8">
        <v>1500</v>
      </c>
      <c r="I7" s="2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/>
      <c r="B8" s="3"/>
      <c r="C8" s="3"/>
      <c r="D8" s="3"/>
      <c r="E8" s="3"/>
      <c r="F8" s="58" t="s">
        <v>21</v>
      </c>
      <c r="G8" s="54"/>
      <c r="H8" s="8">
        <f>ROUNDUP(H7+(H7*0.35),0)</f>
        <v>2025</v>
      </c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/>
      <c r="B9" s="3"/>
      <c r="C9" s="3"/>
      <c r="D9" s="3"/>
      <c r="E9" s="3"/>
      <c r="F9" s="58" t="s">
        <v>22</v>
      </c>
      <c r="G9" s="54"/>
      <c r="H9" s="24">
        <v>3750</v>
      </c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/>
      <c r="B10" s="3"/>
      <c r="C10" s="3"/>
      <c r="D10" s="3"/>
      <c r="E10" s="3"/>
      <c r="F10" s="58" t="s">
        <v>23</v>
      </c>
      <c r="G10" s="54"/>
      <c r="H10" s="24">
        <v>5000</v>
      </c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3"/>
      <c r="B11" s="3"/>
      <c r="C11" s="3"/>
      <c r="D11" s="3"/>
      <c r="E11" s="3"/>
      <c r="F11" s="58" t="s">
        <v>24</v>
      </c>
      <c r="G11" s="54"/>
      <c r="H11" s="24">
        <v>10000</v>
      </c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55"/>
      <c r="B12" s="50"/>
      <c r="C12" s="50"/>
      <c r="D12" s="50"/>
      <c r="E12" s="50"/>
      <c r="F12" s="59" t="s">
        <v>25</v>
      </c>
      <c r="G12" s="54"/>
      <c r="H12" s="8">
        <v>30000000</v>
      </c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60"/>
      <c r="B13" s="50"/>
      <c r="C13" s="50"/>
      <c r="D13" s="50"/>
      <c r="E13" s="50"/>
      <c r="F13" s="2"/>
      <c r="G13" s="2"/>
      <c r="H13" s="2"/>
      <c r="I13" s="1"/>
      <c r="J13" s="1"/>
      <c r="K13" s="25"/>
      <c r="L13" s="2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60"/>
      <c r="B14" s="50"/>
      <c r="C14" s="50"/>
      <c r="D14" s="50"/>
      <c r="E14" s="50"/>
      <c r="F14" s="2"/>
      <c r="G14" s="2"/>
      <c r="H14" s="2"/>
      <c r="I14" s="1"/>
      <c r="J14" s="26"/>
      <c r="K14" s="25"/>
      <c r="L14" s="2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>
      <c r="A15" s="9" t="s">
        <v>6</v>
      </c>
      <c r="B15" s="10" t="s">
        <v>7</v>
      </c>
      <c r="C15" s="10" t="s">
        <v>8</v>
      </c>
      <c r="D15" s="10" t="s">
        <v>9</v>
      </c>
      <c r="E15" s="11" t="s">
        <v>10</v>
      </c>
      <c r="F15" s="1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6" t="s">
        <v>11</v>
      </c>
      <c r="B16" s="62"/>
      <c r="C16" s="62"/>
      <c r="D16" s="62"/>
      <c r="E16" s="63"/>
      <c r="F16" s="1"/>
      <c r="G16" s="12"/>
      <c r="H16" s="12"/>
      <c r="I16" s="12"/>
      <c r="J16" s="12"/>
      <c r="K16" s="12"/>
      <c r="L16" s="1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3">
        <v>4</v>
      </c>
      <c r="B17" s="14">
        <f>H11*A17</f>
        <v>40000</v>
      </c>
      <c r="C17" s="15">
        <v>8</v>
      </c>
      <c r="D17" s="27">
        <v>45</v>
      </c>
      <c r="E17" s="16">
        <f>B17*C17*D17</f>
        <v>14400000</v>
      </c>
      <c r="F17" s="1"/>
      <c r="G17" s="12"/>
      <c r="H17" s="12"/>
      <c r="I17" s="12"/>
      <c r="J17" s="12"/>
      <c r="K17" s="12"/>
      <c r="L17" s="1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1" t="s">
        <v>12</v>
      </c>
      <c r="B18" s="62"/>
      <c r="C18" s="62"/>
      <c r="D18" s="62"/>
      <c r="E18" s="63"/>
      <c r="F18" s="1"/>
      <c r="G18" s="12"/>
      <c r="H18" s="12"/>
      <c r="I18" s="12"/>
      <c r="J18" s="12"/>
      <c r="K18" s="12"/>
      <c r="L18" s="1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7">
        <v>6</v>
      </c>
      <c r="B19" s="18">
        <f>H11*A19</f>
        <v>60000</v>
      </c>
      <c r="C19" s="19">
        <v>2</v>
      </c>
      <c r="D19" s="19">
        <v>3</v>
      </c>
      <c r="E19" s="20">
        <f>B19*C19*D19</f>
        <v>360000</v>
      </c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64" t="s">
        <v>13</v>
      </c>
      <c r="B20" s="62"/>
      <c r="C20" s="62"/>
      <c r="D20" s="62"/>
      <c r="E20" s="63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13">
        <v>3</v>
      </c>
      <c r="B21" s="18">
        <f>H11*A21</f>
        <v>30000</v>
      </c>
      <c r="C21" s="15">
        <v>8</v>
      </c>
      <c r="D21" s="27">
        <v>30</v>
      </c>
      <c r="E21" s="16">
        <f>B21*C21*D21</f>
        <v>7200000</v>
      </c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66" t="s">
        <v>14</v>
      </c>
      <c r="B22" s="62"/>
      <c r="C22" s="62"/>
      <c r="D22" s="62"/>
      <c r="E22" s="63"/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7">
        <v>9</v>
      </c>
      <c r="B23" s="18">
        <f>H11*A23</f>
        <v>90000</v>
      </c>
      <c r="C23" s="19">
        <v>7</v>
      </c>
      <c r="D23" s="19">
        <v>7</v>
      </c>
      <c r="E23" s="20">
        <f>B23*C23*D23</f>
        <v>4410000</v>
      </c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61" t="s">
        <v>15</v>
      </c>
      <c r="B24" s="62"/>
      <c r="C24" s="62"/>
      <c r="D24" s="62"/>
      <c r="E24" s="6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3"/>
      <c r="B25" s="14"/>
      <c r="C25" s="15"/>
      <c r="D25" s="15"/>
      <c r="E25" s="16">
        <f>B25*C25*D25</f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64" t="s">
        <v>16</v>
      </c>
      <c r="B26" s="62"/>
      <c r="C26" s="62"/>
      <c r="D26" s="62"/>
      <c r="E26" s="6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7">
        <v>3</v>
      </c>
      <c r="B27" s="18">
        <f>H11*A27</f>
        <v>30000</v>
      </c>
      <c r="C27" s="19">
        <v>8</v>
      </c>
      <c r="D27" s="28">
        <v>15</v>
      </c>
      <c r="E27" s="20">
        <f>B27*C27*D27</f>
        <v>3600000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9"/>
      <c r="B28" s="69" t="s">
        <v>17</v>
      </c>
      <c r="C28" s="70"/>
      <c r="D28" s="70"/>
      <c r="E28" s="30">
        <f>SUM(E27+E25+E23+E21+E19+E17)</f>
        <v>29970000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71" t="s">
        <v>18</v>
      </c>
      <c r="B29" s="72"/>
      <c r="C29" s="72"/>
      <c r="D29" s="31">
        <f>SUM(D27,D25,D23,D21,D19,D17)</f>
        <v>100</v>
      </c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</sheetData>
  <mergeCells count="25">
    <mergeCell ref="A26:E26"/>
    <mergeCell ref="B28:D28"/>
    <mergeCell ref="A29:C29"/>
    <mergeCell ref="A12:E12"/>
    <mergeCell ref="A13:E13"/>
    <mergeCell ref="A14:E14"/>
    <mergeCell ref="A16:E16"/>
    <mergeCell ref="A18:E18"/>
    <mergeCell ref="A20:E20"/>
    <mergeCell ref="A22:E22"/>
    <mergeCell ref="F9:G9"/>
    <mergeCell ref="F10:G10"/>
    <mergeCell ref="F11:G11"/>
    <mergeCell ref="F12:G12"/>
    <mergeCell ref="A24:E24"/>
    <mergeCell ref="A6:E6"/>
    <mergeCell ref="F6:G6"/>
    <mergeCell ref="A7:E7"/>
    <mergeCell ref="F7:G7"/>
    <mergeCell ref="F8:G8"/>
    <mergeCell ref="A2:E2"/>
    <mergeCell ref="F2:H2"/>
    <mergeCell ref="A3:C3"/>
    <mergeCell ref="A4:E4"/>
    <mergeCell ref="F5:G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982"/>
  <sheetViews>
    <sheetView showGridLines="0" workbookViewId="0"/>
  </sheetViews>
  <sheetFormatPr baseColWidth="10" defaultColWidth="14.42578125" defaultRowHeight="15" customHeight="1"/>
  <cols>
    <col min="1" max="2" width="10.7109375" customWidth="1"/>
    <col min="3" max="3" width="14.28515625" customWidth="1"/>
    <col min="4" max="4" width="10.7109375" customWidth="1"/>
    <col min="5" max="5" width="14.7109375" customWidth="1"/>
    <col min="6" max="6" width="10.7109375" customWidth="1"/>
    <col min="7" max="7" width="23.5703125" customWidth="1"/>
    <col min="8" max="8" width="17.5703125" customWidth="1"/>
    <col min="9" max="26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49" t="s">
        <v>26</v>
      </c>
      <c r="B2" s="50"/>
      <c r="C2" s="50"/>
      <c r="D2" s="33">
        <v>0.33</v>
      </c>
      <c r="E2" s="34"/>
      <c r="F2" s="52" t="s">
        <v>0</v>
      </c>
      <c r="G2" s="53"/>
      <c r="H2" s="54"/>
      <c r="I2" s="1"/>
      <c r="J2" s="1"/>
      <c r="K2" s="2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49" t="s">
        <v>27</v>
      </c>
      <c r="B3" s="50"/>
      <c r="C3" s="50"/>
      <c r="D3" s="33">
        <v>0.3</v>
      </c>
      <c r="E3" s="3"/>
      <c r="F3" s="4" t="s">
        <v>1</v>
      </c>
      <c r="G3" s="5"/>
      <c r="H3" s="6">
        <v>500</v>
      </c>
      <c r="I3" s="1"/>
      <c r="J3" s="1"/>
      <c r="K3" s="2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3"/>
      <c r="B4" s="23"/>
      <c r="C4" s="23"/>
      <c r="D4" s="23"/>
      <c r="E4" s="35"/>
      <c r="F4" s="4" t="s">
        <v>2</v>
      </c>
      <c r="G4" s="5"/>
      <c r="H4" s="6">
        <v>625</v>
      </c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3"/>
      <c r="B5" s="23"/>
      <c r="C5" s="23"/>
      <c r="D5" s="23"/>
      <c r="E5" s="35"/>
      <c r="F5" s="57" t="s">
        <v>3</v>
      </c>
      <c r="G5" s="54"/>
      <c r="H5" s="7">
        <v>725</v>
      </c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3"/>
      <c r="B6" s="23"/>
      <c r="C6" s="23"/>
      <c r="D6" s="23"/>
      <c r="E6" s="35"/>
      <c r="F6" s="58" t="s">
        <v>4</v>
      </c>
      <c r="G6" s="54"/>
      <c r="H6" s="8">
        <f>ROUNDUP(H5+(H5*0.35),0)</f>
        <v>979</v>
      </c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3"/>
      <c r="B7" s="23"/>
      <c r="C7" s="23"/>
      <c r="D7" s="23"/>
      <c r="E7" s="35"/>
      <c r="F7" s="58" t="s">
        <v>5</v>
      </c>
      <c r="G7" s="54"/>
      <c r="H7" s="8">
        <v>1500</v>
      </c>
      <c r="I7" s="2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3"/>
      <c r="B8" s="23"/>
      <c r="C8" s="23"/>
      <c r="D8" s="23"/>
      <c r="E8" s="35"/>
      <c r="F8" s="58" t="s">
        <v>21</v>
      </c>
      <c r="G8" s="54"/>
      <c r="H8" s="8">
        <f>ROUNDUP(H7+(H7*0.35),0)</f>
        <v>2025</v>
      </c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3"/>
      <c r="B9" s="23"/>
      <c r="C9" s="23"/>
      <c r="D9" s="23"/>
      <c r="E9" s="35"/>
      <c r="F9" s="58" t="s">
        <v>22</v>
      </c>
      <c r="G9" s="54"/>
      <c r="H9" s="24">
        <v>3750</v>
      </c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3"/>
      <c r="B10" s="23"/>
      <c r="C10" s="23"/>
      <c r="D10" s="23"/>
      <c r="E10" s="35"/>
      <c r="F10" s="58" t="s">
        <v>23</v>
      </c>
      <c r="G10" s="54"/>
      <c r="H10" s="24">
        <v>5000</v>
      </c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3"/>
      <c r="B11" s="23"/>
      <c r="C11" s="23"/>
      <c r="D11" s="23"/>
      <c r="E11" s="35"/>
      <c r="F11" s="58" t="s">
        <v>24</v>
      </c>
      <c r="G11" s="54"/>
      <c r="H11" s="24">
        <v>9000</v>
      </c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3"/>
      <c r="B12" s="23"/>
      <c r="C12" s="23"/>
      <c r="D12" s="23"/>
      <c r="E12" s="35"/>
      <c r="F12" s="58" t="s">
        <v>28</v>
      </c>
      <c r="G12" s="54"/>
      <c r="H12" s="36">
        <v>12000</v>
      </c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3"/>
      <c r="B13" s="23"/>
      <c r="C13" s="23"/>
      <c r="D13" s="23"/>
      <c r="E13" s="35"/>
      <c r="F13" s="59" t="s">
        <v>29</v>
      </c>
      <c r="G13" s="54"/>
      <c r="H13" s="37">
        <v>40000000</v>
      </c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3"/>
      <c r="B14" s="23"/>
      <c r="C14" s="23"/>
      <c r="D14" s="23"/>
      <c r="E14" s="23"/>
      <c r="F14" s="2"/>
      <c r="G14" s="2"/>
      <c r="H14" s="2"/>
      <c r="I14" s="1"/>
      <c r="J14" s="1"/>
      <c r="K14" s="25"/>
      <c r="L14" s="2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60"/>
      <c r="B15" s="50"/>
      <c r="C15" s="50"/>
      <c r="D15" s="50"/>
      <c r="E15" s="50"/>
      <c r="F15" s="2"/>
      <c r="G15" s="2"/>
      <c r="H15" s="2"/>
      <c r="I15" s="1"/>
      <c r="J15" s="26"/>
      <c r="K15" s="25"/>
      <c r="L15" s="2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>
      <c r="A16" s="9" t="s">
        <v>6</v>
      </c>
      <c r="B16" s="10" t="s">
        <v>7</v>
      </c>
      <c r="C16" s="10" t="s">
        <v>8</v>
      </c>
      <c r="D16" s="10" t="s">
        <v>9</v>
      </c>
      <c r="E16" s="11" t="s">
        <v>10</v>
      </c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6" t="s">
        <v>11</v>
      </c>
      <c r="B17" s="62"/>
      <c r="C17" s="62"/>
      <c r="D17" s="62"/>
      <c r="E17" s="63"/>
      <c r="F17" s="1"/>
      <c r="G17" s="12"/>
      <c r="H17" s="12"/>
      <c r="I17" s="12"/>
      <c r="J17" s="12"/>
      <c r="K17" s="12"/>
      <c r="L17" s="1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3">
        <v>5</v>
      </c>
      <c r="B18" s="14">
        <f>H12*A18</f>
        <v>60000</v>
      </c>
      <c r="C18" s="15">
        <v>8</v>
      </c>
      <c r="D18" s="38">
        <v>30</v>
      </c>
      <c r="E18" s="16">
        <f>B18*C18*D18</f>
        <v>14400000</v>
      </c>
      <c r="F18" s="1"/>
      <c r="G18" s="12"/>
      <c r="H18" s="12"/>
      <c r="I18" s="12"/>
      <c r="J18" s="12"/>
      <c r="K18" s="12"/>
      <c r="L18" s="1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1" t="s">
        <v>12</v>
      </c>
      <c r="B19" s="62"/>
      <c r="C19" s="62"/>
      <c r="D19" s="62"/>
      <c r="E19" s="63"/>
      <c r="F19" s="1"/>
      <c r="G19" s="12"/>
      <c r="H19" s="12"/>
      <c r="I19" s="12"/>
      <c r="J19" s="12"/>
      <c r="K19" s="12"/>
      <c r="L19" s="1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73" t="s">
        <v>30</v>
      </c>
      <c r="B20" s="50"/>
      <c r="C20" s="50"/>
      <c r="D20" s="50"/>
      <c r="E20" s="74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64" t="s">
        <v>13</v>
      </c>
      <c r="B21" s="62"/>
      <c r="C21" s="62"/>
      <c r="D21" s="62"/>
      <c r="E21" s="63"/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13">
        <v>4</v>
      </c>
      <c r="B22" s="18">
        <f>H12*A22</f>
        <v>48000</v>
      </c>
      <c r="C22" s="15">
        <v>8</v>
      </c>
      <c r="D22" s="38">
        <v>25</v>
      </c>
      <c r="E22" s="16">
        <f>B22*C22*D22</f>
        <v>9600000</v>
      </c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66" t="s">
        <v>14</v>
      </c>
      <c r="B23" s="62"/>
      <c r="C23" s="62"/>
      <c r="D23" s="62"/>
      <c r="E23" s="63"/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9">
        <v>15</v>
      </c>
      <c r="B24" s="18">
        <f>H12*A24</f>
        <v>180000</v>
      </c>
      <c r="C24" s="19">
        <v>7</v>
      </c>
      <c r="D24" s="40">
        <v>9</v>
      </c>
      <c r="E24" s="20">
        <f>B24*C24*D24</f>
        <v>11340000</v>
      </c>
      <c r="F24" s="1"/>
      <c r="G24" s="1"/>
      <c r="H24" s="1"/>
      <c r="I24" s="1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61" t="s">
        <v>15</v>
      </c>
      <c r="B25" s="62"/>
      <c r="C25" s="62"/>
      <c r="D25" s="62"/>
      <c r="E25" s="6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5" t="s">
        <v>31</v>
      </c>
      <c r="B26" s="65"/>
      <c r="C26" s="65"/>
      <c r="D26" s="65"/>
      <c r="E26" s="7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64" t="s">
        <v>16</v>
      </c>
      <c r="B27" s="62"/>
      <c r="C27" s="62"/>
      <c r="D27" s="62"/>
      <c r="E27" s="6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7">
        <v>4</v>
      </c>
      <c r="B28" s="18">
        <f>H12*A28</f>
        <v>48000</v>
      </c>
      <c r="C28" s="19">
        <v>8</v>
      </c>
      <c r="D28" s="42">
        <v>13</v>
      </c>
      <c r="E28" s="20">
        <f>B28*C28*D28</f>
        <v>4992000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9"/>
      <c r="B29" s="69" t="s">
        <v>17</v>
      </c>
      <c r="C29" s="70"/>
      <c r="D29" s="70"/>
      <c r="E29" s="30">
        <f>(E18+E20+E22+E24+E26+E28)</f>
        <v>40332000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71" t="s">
        <v>18</v>
      </c>
      <c r="B30" s="72"/>
      <c r="C30" s="72"/>
      <c r="D30" s="31">
        <f>SUM(D28,D26,D24,D22,D20,D18)</f>
        <v>77</v>
      </c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23">
    <mergeCell ref="A30:C30"/>
    <mergeCell ref="A19:E19"/>
    <mergeCell ref="A20:E20"/>
    <mergeCell ref="A21:E21"/>
    <mergeCell ref="A23:E23"/>
    <mergeCell ref="A25:E25"/>
    <mergeCell ref="A26:E26"/>
    <mergeCell ref="A27:E27"/>
    <mergeCell ref="F12:G12"/>
    <mergeCell ref="F13:G13"/>
    <mergeCell ref="A15:E15"/>
    <mergeCell ref="A17:E17"/>
    <mergeCell ref="B29:D29"/>
    <mergeCell ref="F7:G7"/>
    <mergeCell ref="F8:G8"/>
    <mergeCell ref="F9:G9"/>
    <mergeCell ref="F10:G10"/>
    <mergeCell ref="F11:G11"/>
    <mergeCell ref="A2:C2"/>
    <mergeCell ref="F2:H2"/>
    <mergeCell ref="A3:C3"/>
    <mergeCell ref="F5:G5"/>
    <mergeCell ref="F6:G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982"/>
  <sheetViews>
    <sheetView showGridLines="0" tabSelected="1" workbookViewId="0"/>
  </sheetViews>
  <sheetFormatPr baseColWidth="10" defaultColWidth="14.42578125" defaultRowHeight="15" customHeight="1"/>
  <cols>
    <col min="1" max="3" width="10.7109375" customWidth="1"/>
    <col min="4" max="4" width="14.28515625" customWidth="1"/>
    <col min="5" max="5" width="10.7109375" customWidth="1"/>
    <col min="6" max="6" width="14.7109375" customWidth="1"/>
    <col min="7" max="7" width="10.7109375" customWidth="1"/>
    <col min="8" max="8" width="23.5703125" customWidth="1"/>
    <col min="9" max="9" width="17.5703125" customWidth="1"/>
    <col min="10" max="27" width="10.710937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5" customHeight="1">
      <c r="A2" s="32"/>
      <c r="B2" s="49" t="s">
        <v>26</v>
      </c>
      <c r="C2" s="50"/>
      <c r="D2" s="50"/>
      <c r="E2" s="33">
        <v>0.33</v>
      </c>
      <c r="F2" s="34"/>
      <c r="G2" s="52" t="s">
        <v>0</v>
      </c>
      <c r="H2" s="53"/>
      <c r="I2" s="54"/>
      <c r="J2" s="1"/>
      <c r="K2" s="1"/>
      <c r="L2" s="2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32"/>
      <c r="B3" s="49" t="s">
        <v>27</v>
      </c>
      <c r="C3" s="50"/>
      <c r="D3" s="50"/>
      <c r="E3" s="33">
        <v>0.3</v>
      </c>
      <c r="F3" s="3"/>
      <c r="G3" s="4" t="s">
        <v>1</v>
      </c>
      <c r="H3" s="5"/>
      <c r="I3" s="6">
        <v>500</v>
      </c>
      <c r="J3" s="1"/>
      <c r="K3" s="1"/>
      <c r="L3" s="2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23"/>
      <c r="B4" s="23"/>
      <c r="C4" s="23"/>
      <c r="D4" s="23"/>
      <c r="E4" s="23"/>
      <c r="F4" s="35"/>
      <c r="G4" s="4" t="s">
        <v>2</v>
      </c>
      <c r="H4" s="5"/>
      <c r="I4" s="6">
        <v>625</v>
      </c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23"/>
      <c r="B5" s="23"/>
      <c r="C5" s="23"/>
      <c r="D5" s="23"/>
      <c r="E5" s="23"/>
      <c r="F5" s="35"/>
      <c r="G5" s="57" t="s">
        <v>3</v>
      </c>
      <c r="H5" s="54"/>
      <c r="I5" s="7">
        <v>725</v>
      </c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23"/>
      <c r="B6" s="23"/>
      <c r="C6" s="23"/>
      <c r="D6" s="23"/>
      <c r="E6" s="23"/>
      <c r="F6" s="35"/>
      <c r="G6" s="58" t="s">
        <v>4</v>
      </c>
      <c r="H6" s="54"/>
      <c r="I6" s="8">
        <f>ROUNDUP(I5+(I5*0.35),0)</f>
        <v>979</v>
      </c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23"/>
      <c r="B7" s="23"/>
      <c r="C7" s="23"/>
      <c r="D7" s="23"/>
      <c r="E7" s="23"/>
      <c r="F7" s="35"/>
      <c r="G7" s="58" t="s">
        <v>5</v>
      </c>
      <c r="H7" s="54"/>
      <c r="I7" s="8">
        <v>1500</v>
      </c>
      <c r="J7" s="2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23"/>
      <c r="B8" s="23"/>
      <c r="C8" s="23"/>
      <c r="D8" s="23"/>
      <c r="E8" s="23"/>
      <c r="F8" s="35"/>
      <c r="G8" s="58" t="s">
        <v>21</v>
      </c>
      <c r="H8" s="54"/>
      <c r="I8" s="8">
        <f>ROUNDUP(I7+(I7*0.35),0)</f>
        <v>2025</v>
      </c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23"/>
      <c r="B9" s="23"/>
      <c r="C9" s="23"/>
      <c r="D9" s="23"/>
      <c r="E9" s="23"/>
      <c r="F9" s="35"/>
      <c r="G9" s="58" t="s">
        <v>22</v>
      </c>
      <c r="H9" s="54"/>
      <c r="I9" s="24">
        <v>3750</v>
      </c>
      <c r="J9" s="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3"/>
      <c r="B10" s="23"/>
      <c r="C10" s="23"/>
      <c r="D10" s="23"/>
      <c r="E10" s="23"/>
      <c r="F10" s="35"/>
      <c r="G10" s="58" t="s">
        <v>23</v>
      </c>
      <c r="H10" s="54"/>
      <c r="I10" s="24">
        <v>5000</v>
      </c>
      <c r="J10" s="1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3"/>
      <c r="B11" s="23"/>
      <c r="C11" s="23"/>
      <c r="D11" s="23"/>
      <c r="E11" s="23"/>
      <c r="F11" s="35"/>
      <c r="G11" s="58" t="s">
        <v>24</v>
      </c>
      <c r="H11" s="54"/>
      <c r="I11" s="24">
        <v>9000</v>
      </c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3"/>
      <c r="B12" s="23"/>
      <c r="C12" s="23"/>
      <c r="D12" s="23"/>
      <c r="E12" s="23"/>
      <c r="F12" s="35"/>
      <c r="G12" s="58" t="s">
        <v>28</v>
      </c>
      <c r="H12" s="54"/>
      <c r="I12" s="36">
        <v>12000</v>
      </c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23"/>
      <c r="B13" s="23"/>
      <c r="C13" s="23"/>
      <c r="D13" s="23"/>
      <c r="E13" s="23"/>
      <c r="F13" s="35"/>
      <c r="G13" s="59" t="s">
        <v>29</v>
      </c>
      <c r="H13" s="54"/>
      <c r="I13" s="37">
        <v>40000000</v>
      </c>
      <c r="J13" s="1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3"/>
      <c r="B14" s="23"/>
      <c r="C14" s="23"/>
      <c r="D14" s="23"/>
      <c r="E14" s="23"/>
      <c r="F14" s="23"/>
      <c r="G14" s="2"/>
      <c r="H14" s="2"/>
      <c r="I14" s="2"/>
      <c r="J14" s="1"/>
      <c r="K14" s="1"/>
      <c r="L14" s="25"/>
      <c r="M14" s="25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1"/>
      <c r="B15" s="60"/>
      <c r="C15" s="50"/>
      <c r="D15" s="50"/>
      <c r="E15" s="50"/>
      <c r="F15" s="50"/>
      <c r="G15" s="2"/>
      <c r="H15" s="2"/>
      <c r="I15" s="2"/>
      <c r="J15" s="1"/>
      <c r="K15" s="26"/>
      <c r="L15" s="25"/>
      <c r="M15" s="25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5.5">
      <c r="A16" s="43"/>
      <c r="B16" s="9" t="s">
        <v>6</v>
      </c>
      <c r="C16" s="10" t="s">
        <v>7</v>
      </c>
      <c r="D16" s="10" t="s">
        <v>8</v>
      </c>
      <c r="E16" s="10" t="s">
        <v>9</v>
      </c>
      <c r="F16" s="11" t="s">
        <v>10</v>
      </c>
      <c r="G16" s="1"/>
      <c r="H16" s="1"/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customHeight="1">
      <c r="A17" s="44"/>
      <c r="B17" s="66" t="s">
        <v>11</v>
      </c>
      <c r="C17" s="62"/>
      <c r="D17" s="62"/>
      <c r="E17" s="62"/>
      <c r="F17" s="63"/>
      <c r="G17" s="1"/>
      <c r="H17" s="12"/>
      <c r="I17" s="12"/>
      <c r="J17" s="12"/>
      <c r="K17" s="12"/>
      <c r="L17" s="12"/>
      <c r="M17" s="1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45"/>
      <c r="B18" s="13">
        <v>5</v>
      </c>
      <c r="C18" s="14">
        <f>I12*B18</f>
        <v>60000</v>
      </c>
      <c r="D18" s="15">
        <v>8</v>
      </c>
      <c r="E18" s="38">
        <v>30</v>
      </c>
      <c r="F18" s="16">
        <f>C18*D18*E18</f>
        <v>14400000</v>
      </c>
      <c r="G18" s="1"/>
      <c r="H18" s="12"/>
      <c r="I18" s="12"/>
      <c r="J18" s="12"/>
      <c r="K18" s="12"/>
      <c r="L18" s="12"/>
      <c r="M18" s="1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>
      <c r="A19" s="44"/>
      <c r="B19" s="61" t="s">
        <v>12</v>
      </c>
      <c r="C19" s="62"/>
      <c r="D19" s="62"/>
      <c r="E19" s="62"/>
      <c r="F19" s="63"/>
      <c r="G19" s="1"/>
      <c r="H19" s="12"/>
      <c r="I19" s="12"/>
      <c r="J19" s="12"/>
      <c r="K19" s="12"/>
      <c r="L19" s="12"/>
      <c r="M19" s="1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46"/>
      <c r="B20" s="73" t="s">
        <v>30</v>
      </c>
      <c r="C20" s="50"/>
      <c r="D20" s="50"/>
      <c r="E20" s="50"/>
      <c r="F20" s="74"/>
      <c r="G20" s="1"/>
      <c r="H20" s="1"/>
      <c r="I20" s="1"/>
      <c r="J20" s="1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44"/>
      <c r="B21" s="64" t="s">
        <v>13</v>
      </c>
      <c r="C21" s="62"/>
      <c r="D21" s="62"/>
      <c r="E21" s="62"/>
      <c r="F21" s="63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45"/>
      <c r="B22" s="13">
        <v>4</v>
      </c>
      <c r="C22" s="18">
        <f>I12*B22</f>
        <v>48000</v>
      </c>
      <c r="D22" s="15">
        <v>8</v>
      </c>
      <c r="E22" s="38">
        <v>25</v>
      </c>
      <c r="F22" s="16">
        <f>C22*D22*E22</f>
        <v>9600000</v>
      </c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44"/>
      <c r="B23" s="66" t="s">
        <v>14</v>
      </c>
      <c r="C23" s="62"/>
      <c r="D23" s="62"/>
      <c r="E23" s="62"/>
      <c r="F23" s="63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46"/>
      <c r="B24" s="39">
        <v>15</v>
      </c>
      <c r="C24" s="18">
        <f>I12*B24</f>
        <v>180000</v>
      </c>
      <c r="D24" s="19">
        <v>7</v>
      </c>
      <c r="E24" s="40">
        <v>9</v>
      </c>
      <c r="F24" s="20">
        <f>C24*D24*E24</f>
        <v>11340000</v>
      </c>
      <c r="G24" s="1"/>
      <c r="H24" s="1"/>
      <c r="I24" s="1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44"/>
      <c r="B25" s="61" t="s">
        <v>15</v>
      </c>
      <c r="C25" s="62"/>
      <c r="D25" s="62"/>
      <c r="E25" s="62"/>
      <c r="F25" s="6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46"/>
      <c r="B26" s="41">
        <v>5</v>
      </c>
      <c r="C26" s="18">
        <f>I12*B26</f>
        <v>60000</v>
      </c>
      <c r="D26" s="47">
        <v>4</v>
      </c>
      <c r="E26" s="15">
        <v>2</v>
      </c>
      <c r="F26" s="16">
        <f>C26*D26*E26</f>
        <v>480000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44"/>
      <c r="B27" s="64" t="s">
        <v>16</v>
      </c>
      <c r="C27" s="62"/>
      <c r="D27" s="62"/>
      <c r="E27" s="62"/>
      <c r="F27" s="6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45"/>
      <c r="B28" s="17">
        <v>4</v>
      </c>
      <c r="C28" s="18">
        <f>I12*B28</f>
        <v>48000</v>
      </c>
      <c r="D28" s="19">
        <v>8</v>
      </c>
      <c r="E28" s="42">
        <v>11</v>
      </c>
      <c r="F28" s="20">
        <f>C28*D28*E28</f>
        <v>4224000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1"/>
      <c r="B29" s="29"/>
      <c r="C29" s="69" t="s">
        <v>17</v>
      </c>
      <c r="D29" s="70"/>
      <c r="E29" s="70"/>
      <c r="F29" s="30">
        <f>(F18+F20+F22+F24+F26+F28)</f>
        <v>40044000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48"/>
      <c r="B30" s="71" t="s">
        <v>18</v>
      </c>
      <c r="C30" s="72"/>
      <c r="D30" s="72"/>
      <c r="E30" s="31">
        <f>SUM(E28,E26,E24,E22,E20,E18)</f>
        <v>77</v>
      </c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</sheetData>
  <mergeCells count="22">
    <mergeCell ref="B23:F23"/>
    <mergeCell ref="B25:F25"/>
    <mergeCell ref="B27:F27"/>
    <mergeCell ref="C29:E29"/>
    <mergeCell ref="B30:D30"/>
    <mergeCell ref="G7:H7"/>
    <mergeCell ref="G8:H8"/>
    <mergeCell ref="B19:F19"/>
    <mergeCell ref="B20:F20"/>
    <mergeCell ref="B21:F21"/>
    <mergeCell ref="G9:H9"/>
    <mergeCell ref="G10:H10"/>
    <mergeCell ref="G11:H11"/>
    <mergeCell ref="G12:H12"/>
    <mergeCell ref="G13:H13"/>
    <mergeCell ref="B15:F15"/>
    <mergeCell ref="B17:F17"/>
    <mergeCell ref="B2:D2"/>
    <mergeCell ref="G2:I2"/>
    <mergeCell ref="B3:D3"/>
    <mergeCell ref="G5:H5"/>
    <mergeCell ref="G6:H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982"/>
  <sheetViews>
    <sheetView showGridLines="0" workbookViewId="0"/>
  </sheetViews>
  <sheetFormatPr baseColWidth="10" defaultColWidth="14.42578125" defaultRowHeight="15" customHeight="1"/>
  <cols>
    <col min="1" max="2" width="10.7109375" customWidth="1"/>
    <col min="3" max="3" width="14.28515625" customWidth="1"/>
    <col min="4" max="4" width="10.7109375" customWidth="1"/>
    <col min="5" max="5" width="14.7109375" customWidth="1"/>
    <col min="6" max="6" width="10.7109375" customWidth="1"/>
    <col min="7" max="7" width="23.5703125" customWidth="1"/>
    <col min="8" max="8" width="17.5703125" customWidth="1"/>
    <col min="9" max="26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49" t="s">
        <v>26</v>
      </c>
      <c r="B2" s="50"/>
      <c r="C2" s="50"/>
      <c r="D2" s="33">
        <v>0.09</v>
      </c>
      <c r="E2" s="34"/>
      <c r="F2" s="52" t="s">
        <v>0</v>
      </c>
      <c r="G2" s="53"/>
      <c r="H2" s="54"/>
      <c r="I2" s="1"/>
      <c r="J2" s="1"/>
      <c r="K2" s="2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49" t="s">
        <v>27</v>
      </c>
      <c r="B3" s="50"/>
      <c r="C3" s="50"/>
      <c r="D3" s="33">
        <v>0.3</v>
      </c>
      <c r="E3" s="3"/>
      <c r="F3" s="4" t="s">
        <v>1</v>
      </c>
      <c r="G3" s="5"/>
      <c r="H3" s="6">
        <v>500</v>
      </c>
      <c r="I3" s="1"/>
      <c r="J3" s="1"/>
      <c r="K3" s="2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3"/>
      <c r="B4" s="23"/>
      <c r="C4" s="23"/>
      <c r="D4" s="23"/>
      <c r="E4" s="35"/>
      <c r="F4" s="4" t="s">
        <v>2</v>
      </c>
      <c r="G4" s="5"/>
      <c r="H4" s="6">
        <v>625</v>
      </c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3"/>
      <c r="B5" s="23"/>
      <c r="C5" s="23"/>
      <c r="D5" s="23"/>
      <c r="E5" s="35"/>
      <c r="F5" s="57" t="s">
        <v>3</v>
      </c>
      <c r="G5" s="54"/>
      <c r="H5" s="7">
        <v>725</v>
      </c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3"/>
      <c r="B6" s="23"/>
      <c r="C6" s="23"/>
      <c r="D6" s="23"/>
      <c r="E6" s="35"/>
      <c r="F6" s="58" t="s">
        <v>4</v>
      </c>
      <c r="G6" s="54"/>
      <c r="H6" s="8">
        <f>ROUNDUP(H5+(H5*0.35),0)</f>
        <v>979</v>
      </c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3"/>
      <c r="B7" s="23"/>
      <c r="C7" s="23"/>
      <c r="D7" s="23"/>
      <c r="E7" s="35"/>
      <c r="F7" s="58" t="s">
        <v>5</v>
      </c>
      <c r="G7" s="54"/>
      <c r="H7" s="8">
        <v>1500</v>
      </c>
      <c r="I7" s="2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3"/>
      <c r="B8" s="23"/>
      <c r="C8" s="23"/>
      <c r="D8" s="23"/>
      <c r="E8" s="35"/>
      <c r="F8" s="58" t="s">
        <v>21</v>
      </c>
      <c r="G8" s="54"/>
      <c r="H8" s="8">
        <f>ROUNDUP(H7+(H7*0.35),0)</f>
        <v>2025</v>
      </c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3"/>
      <c r="B9" s="23"/>
      <c r="C9" s="23"/>
      <c r="D9" s="23"/>
      <c r="E9" s="35"/>
      <c r="F9" s="58" t="s">
        <v>22</v>
      </c>
      <c r="G9" s="54"/>
      <c r="H9" s="24">
        <v>3750</v>
      </c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3"/>
      <c r="B10" s="23"/>
      <c r="C10" s="23"/>
      <c r="D10" s="23"/>
      <c r="E10" s="35"/>
      <c r="F10" s="58" t="s">
        <v>23</v>
      </c>
      <c r="G10" s="54"/>
      <c r="H10" s="24">
        <v>5000</v>
      </c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3"/>
      <c r="B11" s="23"/>
      <c r="C11" s="23"/>
      <c r="D11" s="23"/>
      <c r="E11" s="35"/>
      <c r="F11" s="58" t="s">
        <v>24</v>
      </c>
      <c r="G11" s="54"/>
      <c r="H11" s="24">
        <v>9000</v>
      </c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3"/>
      <c r="B12" s="23"/>
      <c r="C12" s="23"/>
      <c r="D12" s="23"/>
      <c r="E12" s="35"/>
      <c r="F12" s="58" t="s">
        <v>28</v>
      </c>
      <c r="G12" s="54"/>
      <c r="H12" s="36">
        <v>12000</v>
      </c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3"/>
      <c r="B13" s="23"/>
      <c r="C13" s="23"/>
      <c r="D13" s="23"/>
      <c r="E13" s="35"/>
      <c r="F13" s="59" t="s">
        <v>29</v>
      </c>
      <c r="G13" s="54"/>
      <c r="H13" s="37">
        <v>40000000</v>
      </c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3"/>
      <c r="B14" s="23"/>
      <c r="C14" s="23"/>
      <c r="D14" s="23"/>
      <c r="E14" s="23"/>
      <c r="F14" s="2"/>
      <c r="G14" s="2"/>
      <c r="H14" s="2"/>
      <c r="I14" s="1"/>
      <c r="J14" s="1"/>
      <c r="K14" s="25"/>
      <c r="L14" s="2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60"/>
      <c r="B15" s="50"/>
      <c r="C15" s="50"/>
      <c r="D15" s="50"/>
      <c r="E15" s="50"/>
      <c r="F15" s="2"/>
      <c r="G15" s="2"/>
      <c r="H15" s="2"/>
      <c r="I15" s="1"/>
      <c r="J15" s="26"/>
      <c r="K15" s="25"/>
      <c r="L15" s="2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>
      <c r="A16" s="9" t="s">
        <v>6</v>
      </c>
      <c r="B16" s="10" t="s">
        <v>7</v>
      </c>
      <c r="C16" s="10" t="s">
        <v>8</v>
      </c>
      <c r="D16" s="10" t="s">
        <v>9</v>
      </c>
      <c r="E16" s="11" t="s">
        <v>10</v>
      </c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6" t="s">
        <v>11</v>
      </c>
      <c r="B17" s="62"/>
      <c r="C17" s="62"/>
      <c r="D17" s="62"/>
      <c r="E17" s="63"/>
      <c r="F17" s="1"/>
      <c r="G17" s="12"/>
      <c r="H17" s="12"/>
      <c r="I17" s="12"/>
      <c r="J17" s="12"/>
      <c r="K17" s="12"/>
      <c r="L17" s="1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3">
        <v>5</v>
      </c>
      <c r="B18" s="14">
        <f>H12*A18</f>
        <v>60000</v>
      </c>
      <c r="C18" s="15">
        <v>8</v>
      </c>
      <c r="D18" s="38">
        <v>30</v>
      </c>
      <c r="E18" s="16">
        <f>B18*C18*D18</f>
        <v>14400000</v>
      </c>
      <c r="F18" s="1"/>
      <c r="G18" s="12"/>
      <c r="H18" s="12"/>
      <c r="I18" s="12"/>
      <c r="J18" s="12"/>
      <c r="K18" s="12"/>
      <c r="L18" s="1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1" t="s">
        <v>12</v>
      </c>
      <c r="B19" s="62"/>
      <c r="C19" s="62"/>
      <c r="D19" s="62"/>
      <c r="E19" s="63"/>
      <c r="F19" s="1"/>
      <c r="G19" s="12"/>
      <c r="H19" s="12"/>
      <c r="I19" s="12"/>
      <c r="J19" s="12"/>
      <c r="K19" s="12"/>
      <c r="L19" s="1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73" t="s">
        <v>30</v>
      </c>
      <c r="B20" s="50"/>
      <c r="C20" s="50"/>
      <c r="D20" s="50"/>
      <c r="E20" s="74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64" t="s">
        <v>13</v>
      </c>
      <c r="B21" s="62"/>
      <c r="C21" s="62"/>
      <c r="D21" s="62"/>
      <c r="E21" s="63"/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13">
        <v>4</v>
      </c>
      <c r="B22" s="18">
        <f>H12*A22</f>
        <v>48000</v>
      </c>
      <c r="C22" s="15">
        <v>8</v>
      </c>
      <c r="D22" s="38">
        <v>25</v>
      </c>
      <c r="E22" s="16">
        <f>B22*C22*D22</f>
        <v>9600000</v>
      </c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66" t="s">
        <v>14</v>
      </c>
      <c r="B23" s="62"/>
      <c r="C23" s="62"/>
      <c r="D23" s="62"/>
      <c r="E23" s="63"/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9">
        <v>13</v>
      </c>
      <c r="B24" s="18">
        <f>H12*A24</f>
        <v>156000</v>
      </c>
      <c r="C24" s="19">
        <v>7</v>
      </c>
      <c r="D24" s="40">
        <v>10</v>
      </c>
      <c r="E24" s="20">
        <f>B24*C24*D24</f>
        <v>10920000</v>
      </c>
      <c r="F24" s="1"/>
      <c r="G24" s="1"/>
      <c r="H24" s="1"/>
      <c r="I24" s="1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61" t="s">
        <v>15</v>
      </c>
      <c r="B25" s="62"/>
      <c r="C25" s="62"/>
      <c r="D25" s="62"/>
      <c r="E25" s="6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41">
        <v>5</v>
      </c>
      <c r="B26" s="18">
        <f>H12*A26</f>
        <v>60000</v>
      </c>
      <c r="C26" s="47">
        <v>4</v>
      </c>
      <c r="D26" s="15">
        <v>2</v>
      </c>
      <c r="E26" s="16">
        <f>B26*C26*D26</f>
        <v>480000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64" t="s">
        <v>16</v>
      </c>
      <c r="B27" s="62"/>
      <c r="C27" s="62"/>
      <c r="D27" s="62"/>
      <c r="E27" s="6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7">
        <v>4</v>
      </c>
      <c r="B28" s="18">
        <f>H12*A28</f>
        <v>48000</v>
      </c>
      <c r="C28" s="19">
        <v>8</v>
      </c>
      <c r="D28" s="42">
        <v>12</v>
      </c>
      <c r="E28" s="20">
        <f>B28*C28*D28</f>
        <v>4608000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9"/>
      <c r="B29" s="69" t="s">
        <v>17</v>
      </c>
      <c r="C29" s="70"/>
      <c r="D29" s="70"/>
      <c r="E29" s="30">
        <f>(E18+E20+E22+E24+E26+E28)</f>
        <v>40008000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71" t="s">
        <v>18</v>
      </c>
      <c r="B30" s="72"/>
      <c r="C30" s="72"/>
      <c r="D30" s="31">
        <f>SUM(D28,D26,D24,D22,D20,D18)</f>
        <v>79</v>
      </c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22">
    <mergeCell ref="A23:E23"/>
    <mergeCell ref="A25:E25"/>
    <mergeCell ref="A27:E27"/>
    <mergeCell ref="B29:D29"/>
    <mergeCell ref="A30:C30"/>
    <mergeCell ref="F7:G7"/>
    <mergeCell ref="F8:G8"/>
    <mergeCell ref="A19:E19"/>
    <mergeCell ref="A20:E20"/>
    <mergeCell ref="A21:E21"/>
    <mergeCell ref="F9:G9"/>
    <mergeCell ref="F10:G10"/>
    <mergeCell ref="F11:G11"/>
    <mergeCell ref="F12:G12"/>
    <mergeCell ref="F13:G13"/>
    <mergeCell ref="A15:E15"/>
    <mergeCell ref="A17:E17"/>
    <mergeCell ref="A2:C2"/>
    <mergeCell ref="F2:H2"/>
    <mergeCell ref="A3:C3"/>
    <mergeCell ref="F5:G5"/>
    <mergeCell ref="F6:G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982"/>
  <sheetViews>
    <sheetView showGridLines="0" workbookViewId="0"/>
  </sheetViews>
  <sheetFormatPr baseColWidth="10" defaultColWidth="14.42578125" defaultRowHeight="15" customHeight="1"/>
  <cols>
    <col min="1" max="2" width="10.7109375" customWidth="1"/>
    <col min="3" max="3" width="14.28515625" customWidth="1"/>
    <col min="4" max="4" width="10.7109375" customWidth="1"/>
    <col min="5" max="5" width="14.7109375" customWidth="1"/>
    <col min="6" max="6" width="10.7109375" customWidth="1"/>
    <col min="7" max="7" width="23.5703125" customWidth="1"/>
    <col min="8" max="8" width="17.5703125" customWidth="1"/>
    <col min="9" max="26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49" t="s">
        <v>26</v>
      </c>
      <c r="B2" s="50"/>
      <c r="C2" s="50"/>
      <c r="D2" s="33">
        <v>0.09</v>
      </c>
      <c r="E2" s="34"/>
      <c r="F2" s="52" t="s">
        <v>0</v>
      </c>
      <c r="G2" s="53"/>
      <c r="H2" s="54"/>
      <c r="I2" s="1"/>
      <c r="J2" s="1"/>
      <c r="K2" s="2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49" t="s">
        <v>27</v>
      </c>
      <c r="B3" s="50"/>
      <c r="C3" s="50"/>
      <c r="D3" s="33">
        <v>0.3</v>
      </c>
      <c r="E3" s="3"/>
      <c r="F3" s="4" t="s">
        <v>1</v>
      </c>
      <c r="G3" s="5"/>
      <c r="H3" s="6">
        <v>500</v>
      </c>
      <c r="I3" s="1"/>
      <c r="J3" s="1"/>
      <c r="K3" s="2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3"/>
      <c r="B4" s="23"/>
      <c r="C4" s="23"/>
      <c r="D4" s="23"/>
      <c r="E4" s="35"/>
      <c r="F4" s="4" t="s">
        <v>2</v>
      </c>
      <c r="G4" s="5"/>
      <c r="H4" s="6">
        <v>625</v>
      </c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3"/>
      <c r="B5" s="23"/>
      <c r="C5" s="23"/>
      <c r="D5" s="23"/>
      <c r="E5" s="35"/>
      <c r="F5" s="57" t="s">
        <v>3</v>
      </c>
      <c r="G5" s="54"/>
      <c r="H5" s="7">
        <v>725</v>
      </c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3"/>
      <c r="B6" s="23"/>
      <c r="C6" s="23"/>
      <c r="D6" s="23"/>
      <c r="E6" s="35"/>
      <c r="F6" s="58" t="s">
        <v>4</v>
      </c>
      <c r="G6" s="54"/>
      <c r="H6" s="8">
        <f>ROUNDUP(H5+(H5*0.35),0)</f>
        <v>979</v>
      </c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3"/>
      <c r="B7" s="23"/>
      <c r="C7" s="23"/>
      <c r="D7" s="23"/>
      <c r="E7" s="35"/>
      <c r="F7" s="58" t="s">
        <v>5</v>
      </c>
      <c r="G7" s="54"/>
      <c r="H7" s="8">
        <v>1500</v>
      </c>
      <c r="I7" s="2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3"/>
      <c r="B8" s="23"/>
      <c r="C8" s="23"/>
      <c r="D8" s="23"/>
      <c r="E8" s="35"/>
      <c r="F8" s="58" t="s">
        <v>21</v>
      </c>
      <c r="G8" s="54"/>
      <c r="H8" s="8">
        <f>ROUNDUP(H7+(H7*0.35),0)</f>
        <v>2025</v>
      </c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3"/>
      <c r="B9" s="23"/>
      <c r="C9" s="23"/>
      <c r="D9" s="23"/>
      <c r="E9" s="35"/>
      <c r="F9" s="58" t="s">
        <v>22</v>
      </c>
      <c r="G9" s="54"/>
      <c r="H9" s="24">
        <v>3750</v>
      </c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3"/>
      <c r="B10" s="23"/>
      <c r="C10" s="23"/>
      <c r="D10" s="23"/>
      <c r="E10" s="35"/>
      <c r="F10" s="58" t="s">
        <v>23</v>
      </c>
      <c r="G10" s="54"/>
      <c r="H10" s="24">
        <v>5000</v>
      </c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3"/>
      <c r="B11" s="23"/>
      <c r="C11" s="23"/>
      <c r="D11" s="23"/>
      <c r="E11" s="35"/>
      <c r="F11" s="58" t="s">
        <v>24</v>
      </c>
      <c r="G11" s="54"/>
      <c r="H11" s="24">
        <v>9000</v>
      </c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3"/>
      <c r="B12" s="23"/>
      <c r="C12" s="23"/>
      <c r="D12" s="23"/>
      <c r="E12" s="35"/>
      <c r="F12" s="58" t="s">
        <v>28</v>
      </c>
      <c r="G12" s="54"/>
      <c r="H12" s="36">
        <v>12000</v>
      </c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3"/>
      <c r="B13" s="23"/>
      <c r="C13" s="23"/>
      <c r="D13" s="23"/>
      <c r="E13" s="35"/>
      <c r="F13" s="59" t="s">
        <v>29</v>
      </c>
      <c r="G13" s="54"/>
      <c r="H13" s="37">
        <v>40000000</v>
      </c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3"/>
      <c r="B14" s="23"/>
      <c r="C14" s="23"/>
      <c r="D14" s="23"/>
      <c r="E14" s="23"/>
      <c r="F14" s="2"/>
      <c r="G14" s="2"/>
      <c r="H14" s="2"/>
      <c r="I14" s="1"/>
      <c r="J14" s="1"/>
      <c r="K14" s="25"/>
      <c r="L14" s="2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60"/>
      <c r="B15" s="50"/>
      <c r="C15" s="50"/>
      <c r="D15" s="50"/>
      <c r="E15" s="50"/>
      <c r="F15" s="2"/>
      <c r="G15" s="2"/>
      <c r="H15" s="2"/>
      <c r="I15" s="1"/>
      <c r="J15" s="26"/>
      <c r="K15" s="25"/>
      <c r="L15" s="2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>
      <c r="A16" s="9" t="s">
        <v>6</v>
      </c>
      <c r="B16" s="10" t="s">
        <v>7</v>
      </c>
      <c r="C16" s="10" t="s">
        <v>8</v>
      </c>
      <c r="D16" s="10" t="s">
        <v>9</v>
      </c>
      <c r="E16" s="11" t="s">
        <v>10</v>
      </c>
      <c r="F16" s="1"/>
      <c r="G16" s="1"/>
      <c r="H16" s="1"/>
      <c r="I16" s="1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6" t="s">
        <v>11</v>
      </c>
      <c r="B17" s="62"/>
      <c r="C17" s="62"/>
      <c r="D17" s="62"/>
      <c r="E17" s="63"/>
      <c r="F17" s="1"/>
      <c r="G17" s="12"/>
      <c r="H17" s="12"/>
      <c r="I17" s="12"/>
      <c r="J17" s="12"/>
      <c r="K17" s="12"/>
      <c r="L17" s="1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41">
        <v>5</v>
      </c>
      <c r="B18" s="14">
        <f>H12*A18</f>
        <v>60000</v>
      </c>
      <c r="C18" s="15">
        <v>8</v>
      </c>
      <c r="D18" s="38">
        <v>30</v>
      </c>
      <c r="E18" s="16">
        <f>B18*C18*D18</f>
        <v>14400000</v>
      </c>
      <c r="F18" s="1"/>
      <c r="G18" s="12"/>
      <c r="H18" s="12"/>
      <c r="I18" s="12"/>
      <c r="J18" s="12"/>
      <c r="K18" s="12"/>
      <c r="L18" s="1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1" t="s">
        <v>12</v>
      </c>
      <c r="B19" s="62"/>
      <c r="C19" s="62"/>
      <c r="D19" s="62"/>
      <c r="E19" s="63"/>
      <c r="F19" s="1"/>
      <c r="G19" s="12"/>
      <c r="H19" s="12"/>
      <c r="I19" s="12"/>
      <c r="J19" s="12"/>
      <c r="K19" s="12"/>
      <c r="L19" s="1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73" t="s">
        <v>30</v>
      </c>
      <c r="B20" s="50"/>
      <c r="C20" s="50"/>
      <c r="D20" s="50"/>
      <c r="E20" s="74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64" t="s">
        <v>13</v>
      </c>
      <c r="B21" s="62"/>
      <c r="C21" s="62"/>
      <c r="D21" s="62"/>
      <c r="E21" s="63"/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13">
        <v>4</v>
      </c>
      <c r="B22" s="18">
        <f>H12*A22</f>
        <v>48000</v>
      </c>
      <c r="C22" s="15">
        <v>8</v>
      </c>
      <c r="D22" s="38">
        <v>30</v>
      </c>
      <c r="E22" s="16">
        <f>B22*C22*D22</f>
        <v>11520000</v>
      </c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66" t="s">
        <v>14</v>
      </c>
      <c r="B23" s="62"/>
      <c r="C23" s="62"/>
      <c r="D23" s="62"/>
      <c r="E23" s="63"/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9">
        <v>13</v>
      </c>
      <c r="B24" s="18">
        <f>H12*A24</f>
        <v>156000</v>
      </c>
      <c r="C24" s="40">
        <v>8</v>
      </c>
      <c r="D24" s="40">
        <v>8</v>
      </c>
      <c r="E24" s="20">
        <f>B24*C24*D24</f>
        <v>9984000</v>
      </c>
      <c r="F24" s="1"/>
      <c r="G24" s="1"/>
      <c r="H24" s="1"/>
      <c r="I24" s="1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61" t="s">
        <v>15</v>
      </c>
      <c r="B25" s="62"/>
      <c r="C25" s="62"/>
      <c r="D25" s="62"/>
      <c r="E25" s="6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5" t="s">
        <v>31</v>
      </c>
      <c r="B26" s="65"/>
      <c r="C26" s="65"/>
      <c r="D26" s="65"/>
      <c r="E26" s="7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64" t="s">
        <v>16</v>
      </c>
      <c r="B27" s="62"/>
      <c r="C27" s="62"/>
      <c r="D27" s="62"/>
      <c r="E27" s="6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7">
        <v>4</v>
      </c>
      <c r="B28" s="18">
        <f>H12*A28</f>
        <v>48000</v>
      </c>
      <c r="C28" s="19">
        <v>8</v>
      </c>
      <c r="D28" s="42">
        <v>12</v>
      </c>
      <c r="E28" s="20">
        <f>B28*C28*D28</f>
        <v>4608000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9"/>
      <c r="B29" s="69" t="s">
        <v>17</v>
      </c>
      <c r="C29" s="70"/>
      <c r="D29" s="70"/>
      <c r="E29" s="30">
        <f>(E18+E20+E22+E24+E26+E28)</f>
        <v>40512000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71" t="s">
        <v>18</v>
      </c>
      <c r="B30" s="72"/>
      <c r="C30" s="72"/>
      <c r="D30" s="31">
        <f>SUM(D28,D26,D24,D22,D20,D18)</f>
        <v>80</v>
      </c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23">
    <mergeCell ref="A30:C30"/>
    <mergeCell ref="A19:E19"/>
    <mergeCell ref="A20:E20"/>
    <mergeCell ref="A21:E21"/>
    <mergeCell ref="A23:E23"/>
    <mergeCell ref="A25:E25"/>
    <mergeCell ref="A26:E26"/>
    <mergeCell ref="A27:E27"/>
    <mergeCell ref="F12:G12"/>
    <mergeCell ref="F13:G13"/>
    <mergeCell ref="A15:E15"/>
    <mergeCell ref="A17:E17"/>
    <mergeCell ref="B29:D29"/>
    <mergeCell ref="F7:G7"/>
    <mergeCell ref="F8:G8"/>
    <mergeCell ref="F9:G9"/>
    <mergeCell ref="F10:G10"/>
    <mergeCell ref="F11:G11"/>
    <mergeCell ref="A2:C2"/>
    <mergeCell ref="F2:H2"/>
    <mergeCell ref="A3:C3"/>
    <mergeCell ref="F5:G5"/>
    <mergeCell ref="F6:G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981"/>
  <sheetViews>
    <sheetView showGridLines="0" workbookViewId="0"/>
  </sheetViews>
  <sheetFormatPr baseColWidth="10" defaultColWidth="14.42578125" defaultRowHeight="15" customHeight="1"/>
  <cols>
    <col min="1" max="2" width="10.7109375" customWidth="1"/>
    <col min="3" max="3" width="14.28515625" customWidth="1"/>
    <col min="4" max="4" width="10.7109375" customWidth="1"/>
    <col min="5" max="5" width="14.7109375" customWidth="1"/>
    <col min="6" max="6" width="10.7109375" customWidth="1"/>
    <col min="7" max="7" width="23.5703125" customWidth="1"/>
    <col min="8" max="8" width="17.5703125" customWidth="1"/>
    <col min="9" max="26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49"/>
      <c r="B2" s="50"/>
      <c r="C2" s="50"/>
      <c r="D2" s="50"/>
      <c r="E2" s="51"/>
      <c r="F2" s="52" t="s">
        <v>0</v>
      </c>
      <c r="G2" s="53"/>
      <c r="H2" s="54"/>
      <c r="I2" s="1"/>
      <c r="J2" s="1"/>
      <c r="K2" s="2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67"/>
      <c r="B3" s="50"/>
      <c r="C3" s="50"/>
      <c r="D3" s="22"/>
      <c r="E3" s="3"/>
      <c r="F3" s="4" t="s">
        <v>1</v>
      </c>
      <c r="G3" s="5"/>
      <c r="H3" s="6">
        <v>500</v>
      </c>
      <c r="I3" s="1"/>
      <c r="J3" s="1"/>
      <c r="K3" s="2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68"/>
      <c r="B4" s="50"/>
      <c r="C4" s="50"/>
      <c r="D4" s="50"/>
      <c r="E4" s="51"/>
      <c r="F4" s="4" t="s">
        <v>2</v>
      </c>
      <c r="G4" s="5"/>
      <c r="H4" s="6">
        <v>625</v>
      </c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F5" s="57" t="s">
        <v>3</v>
      </c>
      <c r="G5" s="54"/>
      <c r="H5" s="7">
        <v>725</v>
      </c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56"/>
      <c r="B6" s="50"/>
      <c r="C6" s="50"/>
      <c r="D6" s="50"/>
      <c r="E6" s="51"/>
      <c r="F6" s="58" t="s">
        <v>4</v>
      </c>
      <c r="G6" s="54"/>
      <c r="H6" s="8">
        <f>ROUNDUP(H5+(H5*0.35),0)</f>
        <v>979</v>
      </c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56"/>
      <c r="B7" s="50"/>
      <c r="C7" s="50"/>
      <c r="D7" s="50"/>
      <c r="E7" s="51"/>
      <c r="F7" s="58" t="s">
        <v>5</v>
      </c>
      <c r="G7" s="54"/>
      <c r="H7" s="8">
        <v>1500</v>
      </c>
      <c r="I7" s="2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/>
      <c r="B8" s="3"/>
      <c r="C8" s="3"/>
      <c r="D8" s="3"/>
      <c r="E8" s="3"/>
      <c r="F8" s="58" t="s">
        <v>21</v>
      </c>
      <c r="G8" s="54"/>
      <c r="H8" s="8">
        <f>ROUNDUP(H7+(H7*0.35),0)</f>
        <v>2025</v>
      </c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/>
      <c r="B9" s="3"/>
      <c r="C9" s="3"/>
      <c r="D9" s="3"/>
      <c r="E9" s="3"/>
      <c r="F9" s="58" t="s">
        <v>22</v>
      </c>
      <c r="G9" s="54"/>
      <c r="H9" s="24">
        <v>3750</v>
      </c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/>
      <c r="B10" s="3"/>
      <c r="C10" s="3"/>
      <c r="D10" s="3"/>
      <c r="E10" s="3"/>
      <c r="F10" s="58" t="s">
        <v>23</v>
      </c>
      <c r="G10" s="54"/>
      <c r="H10" s="24">
        <v>5000</v>
      </c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3"/>
      <c r="B11" s="3"/>
      <c r="C11" s="3"/>
      <c r="D11" s="3"/>
      <c r="E11" s="3"/>
      <c r="F11" s="58" t="s">
        <v>24</v>
      </c>
      <c r="G11" s="54"/>
      <c r="H11" s="24">
        <v>9500</v>
      </c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55"/>
      <c r="B12" s="50"/>
      <c r="C12" s="50"/>
      <c r="D12" s="50"/>
      <c r="E12" s="50"/>
      <c r="F12" s="59" t="s">
        <v>25</v>
      </c>
      <c r="G12" s="54"/>
      <c r="H12" s="8">
        <v>30000000</v>
      </c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60"/>
      <c r="B13" s="50"/>
      <c r="C13" s="50"/>
      <c r="D13" s="50"/>
      <c r="E13" s="50"/>
      <c r="F13" s="2"/>
      <c r="G13" s="2"/>
      <c r="H13" s="2"/>
      <c r="I13" s="1"/>
      <c r="J13" s="1"/>
      <c r="K13" s="25"/>
      <c r="L13" s="2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60"/>
      <c r="B14" s="50"/>
      <c r="C14" s="50"/>
      <c r="D14" s="50"/>
      <c r="E14" s="50"/>
      <c r="F14" s="2"/>
      <c r="G14" s="2"/>
      <c r="H14" s="2"/>
      <c r="I14" s="1"/>
      <c r="J14" s="26"/>
      <c r="K14" s="25"/>
      <c r="L14" s="2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>
      <c r="A15" s="9" t="s">
        <v>6</v>
      </c>
      <c r="B15" s="10" t="s">
        <v>7</v>
      </c>
      <c r="C15" s="10" t="s">
        <v>8</v>
      </c>
      <c r="D15" s="10" t="s">
        <v>9</v>
      </c>
      <c r="E15" s="11" t="s">
        <v>10</v>
      </c>
      <c r="F15" s="1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6" t="s">
        <v>11</v>
      </c>
      <c r="B16" s="62"/>
      <c r="C16" s="62"/>
      <c r="D16" s="62"/>
      <c r="E16" s="63"/>
      <c r="F16" s="1"/>
      <c r="G16" s="12"/>
      <c r="H16" s="12"/>
      <c r="I16" s="12"/>
      <c r="J16" s="12"/>
      <c r="K16" s="12"/>
      <c r="L16" s="1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3">
        <v>5</v>
      </c>
      <c r="B17" s="14">
        <f>H11*A17</f>
        <v>47500</v>
      </c>
      <c r="C17" s="15">
        <v>8</v>
      </c>
      <c r="D17" s="27">
        <v>30</v>
      </c>
      <c r="E17" s="16">
        <f>B17*C17*D17</f>
        <v>11400000</v>
      </c>
      <c r="F17" s="1"/>
      <c r="G17" s="12"/>
      <c r="H17" s="12"/>
      <c r="I17" s="12"/>
      <c r="J17" s="12"/>
      <c r="K17" s="12"/>
      <c r="L17" s="1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1" t="s">
        <v>32</v>
      </c>
      <c r="B18" s="62"/>
      <c r="C18" s="62"/>
      <c r="D18" s="62"/>
      <c r="E18" s="63"/>
      <c r="F18" s="1"/>
      <c r="G18" s="12"/>
      <c r="H18" s="12"/>
      <c r="I18" s="12"/>
      <c r="J18" s="12"/>
      <c r="K18" s="12"/>
      <c r="L18" s="1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7">
        <v>6</v>
      </c>
      <c r="B19" s="18">
        <f>H11*A19</f>
        <v>57000</v>
      </c>
      <c r="C19" s="19">
        <v>2</v>
      </c>
      <c r="D19" s="19">
        <v>3</v>
      </c>
      <c r="E19" s="20">
        <f>B19*C19*D19</f>
        <v>342000</v>
      </c>
      <c r="F19" s="1"/>
      <c r="G19" s="1"/>
      <c r="H19" s="1"/>
      <c r="I19" s="1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64" t="s">
        <v>13</v>
      </c>
      <c r="B20" s="62"/>
      <c r="C20" s="62"/>
      <c r="D20" s="62"/>
      <c r="E20" s="63"/>
      <c r="F20" s="1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13">
        <v>4</v>
      </c>
      <c r="B21" s="18">
        <f>H11*A21</f>
        <v>38000</v>
      </c>
      <c r="C21" s="15">
        <v>8</v>
      </c>
      <c r="D21" s="27">
        <v>27</v>
      </c>
      <c r="E21" s="16">
        <f>B21*C21*D21</f>
        <v>8208000</v>
      </c>
      <c r="F21" s="1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66" t="s">
        <v>14</v>
      </c>
      <c r="B22" s="62"/>
      <c r="C22" s="62"/>
      <c r="D22" s="62"/>
      <c r="E22" s="63"/>
      <c r="F22" s="1"/>
      <c r="G22" s="1"/>
      <c r="H22" s="1"/>
      <c r="I22" s="1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7">
        <v>10</v>
      </c>
      <c r="B23" s="18">
        <f>H11*A23</f>
        <v>95000</v>
      </c>
      <c r="C23" s="19">
        <v>7</v>
      </c>
      <c r="D23" s="19">
        <v>8</v>
      </c>
      <c r="E23" s="20">
        <f>B23*C23*D23</f>
        <v>5320000</v>
      </c>
      <c r="F23" s="1"/>
      <c r="G23" s="1"/>
      <c r="H23" s="1"/>
      <c r="I23" s="1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61" t="s">
        <v>15</v>
      </c>
      <c r="B24" s="62"/>
      <c r="C24" s="62"/>
      <c r="D24" s="62"/>
      <c r="E24" s="6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3"/>
      <c r="B25" s="14"/>
      <c r="C25" s="15"/>
      <c r="D25" s="15"/>
      <c r="E25" s="16">
        <f>B25*C25*D25</f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64" t="s">
        <v>16</v>
      </c>
      <c r="B26" s="62"/>
      <c r="C26" s="62"/>
      <c r="D26" s="62"/>
      <c r="E26" s="6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7">
        <v>4</v>
      </c>
      <c r="B27" s="18">
        <f>H11*A27</f>
        <v>38000</v>
      </c>
      <c r="C27" s="19">
        <v>8</v>
      </c>
      <c r="D27" s="28">
        <v>15</v>
      </c>
      <c r="E27" s="20">
        <f>B27*C27*D27</f>
        <v>4560000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9"/>
      <c r="B28" s="69" t="s">
        <v>17</v>
      </c>
      <c r="C28" s="70"/>
      <c r="D28" s="70"/>
      <c r="E28" s="30">
        <f>SUM(E27+E25+E23+E21+E19+E17)</f>
        <v>29830000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71" t="s">
        <v>18</v>
      </c>
      <c r="B29" s="72"/>
      <c r="C29" s="72"/>
      <c r="D29" s="31">
        <f>SUM(D27,D25,D23,D21,D19,D17)</f>
        <v>83</v>
      </c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</sheetData>
  <mergeCells count="25">
    <mergeCell ref="A26:E26"/>
    <mergeCell ref="B28:D28"/>
    <mergeCell ref="A29:C29"/>
    <mergeCell ref="A12:E12"/>
    <mergeCell ref="A13:E13"/>
    <mergeCell ref="A14:E14"/>
    <mergeCell ref="A16:E16"/>
    <mergeCell ref="A18:E18"/>
    <mergeCell ref="A20:E20"/>
    <mergeCell ref="A22:E22"/>
    <mergeCell ref="F9:G9"/>
    <mergeCell ref="F10:G10"/>
    <mergeCell ref="F11:G11"/>
    <mergeCell ref="F12:G12"/>
    <mergeCell ref="A24:E24"/>
    <mergeCell ref="A6:E6"/>
    <mergeCell ref="F6:G6"/>
    <mergeCell ref="A7:E7"/>
    <mergeCell ref="F7:G7"/>
    <mergeCell ref="F8:G8"/>
    <mergeCell ref="A2:E2"/>
    <mergeCell ref="F2:H2"/>
    <mergeCell ref="A3:C3"/>
    <mergeCell ref="A4:E4"/>
    <mergeCell ref="F5:G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975"/>
  <sheetViews>
    <sheetView showGridLines="0" workbookViewId="0"/>
  </sheetViews>
  <sheetFormatPr baseColWidth="10" defaultColWidth="14.42578125" defaultRowHeight="15" customHeight="1"/>
  <cols>
    <col min="1" max="2" width="10.7109375" customWidth="1"/>
    <col min="3" max="3" width="14.28515625" customWidth="1"/>
    <col min="4" max="4" width="10.7109375" customWidth="1"/>
    <col min="5" max="5" width="14.7109375" customWidth="1"/>
    <col min="6" max="6" width="10.7109375" customWidth="1"/>
    <col min="7" max="7" width="23.5703125" customWidth="1"/>
    <col min="8" max="8" width="17.5703125" customWidth="1"/>
    <col min="9" max="26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49"/>
      <c r="B2" s="50"/>
      <c r="C2" s="50"/>
      <c r="D2" s="50"/>
      <c r="E2" s="51"/>
      <c r="F2" s="52" t="s">
        <v>0</v>
      </c>
      <c r="G2" s="53"/>
      <c r="H2" s="54"/>
      <c r="I2" s="1"/>
      <c r="J2" s="1"/>
      <c r="K2" s="2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67" t="s">
        <v>33</v>
      </c>
      <c r="B3" s="50"/>
      <c r="C3" s="50"/>
      <c r="D3" s="22"/>
      <c r="E3" s="3"/>
      <c r="F3" s="4" t="s">
        <v>1</v>
      </c>
      <c r="G3" s="5"/>
      <c r="H3" s="6">
        <v>500</v>
      </c>
      <c r="I3" s="1"/>
      <c r="J3" s="1"/>
      <c r="K3" s="2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68" t="s">
        <v>20</v>
      </c>
      <c r="B4" s="50"/>
      <c r="C4" s="50"/>
      <c r="D4" s="50"/>
      <c r="E4" s="51"/>
      <c r="F4" s="4" t="s">
        <v>2</v>
      </c>
      <c r="G4" s="5"/>
      <c r="H4" s="6">
        <v>625</v>
      </c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F5" s="57" t="s">
        <v>3</v>
      </c>
      <c r="G5" s="54"/>
      <c r="H5" s="7">
        <v>725</v>
      </c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56"/>
      <c r="B6" s="50"/>
      <c r="C6" s="50"/>
      <c r="D6" s="50"/>
      <c r="E6" s="51"/>
      <c r="F6" s="58" t="s">
        <v>4</v>
      </c>
      <c r="G6" s="54"/>
      <c r="H6" s="8">
        <f>ROUNDUP(H5+(H5*0.35),0)</f>
        <v>979</v>
      </c>
      <c r="I6" s="1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56"/>
      <c r="B7" s="50"/>
      <c r="C7" s="50"/>
      <c r="D7" s="50"/>
      <c r="E7" s="51"/>
      <c r="F7" s="58" t="s">
        <v>5</v>
      </c>
      <c r="G7" s="54"/>
      <c r="H7" s="8">
        <v>1500</v>
      </c>
      <c r="I7" s="21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/>
      <c r="B8" s="3"/>
      <c r="C8" s="3"/>
      <c r="D8" s="3"/>
      <c r="E8" s="3"/>
      <c r="F8" s="58" t="s">
        <v>21</v>
      </c>
      <c r="G8" s="54"/>
      <c r="H8" s="8">
        <f>ROUNDUP(H7+(H7*0.35),0)</f>
        <v>2025</v>
      </c>
      <c r="I8" s="1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/>
      <c r="B9" s="3"/>
      <c r="C9" s="3"/>
      <c r="D9" s="3"/>
      <c r="E9" s="3"/>
      <c r="F9" s="58" t="s">
        <v>22</v>
      </c>
      <c r="G9" s="54"/>
      <c r="H9" s="24">
        <v>3750</v>
      </c>
      <c r="I9" s="1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/>
      <c r="B10" s="3"/>
      <c r="C10" s="3"/>
      <c r="D10" s="3"/>
      <c r="E10" s="3"/>
      <c r="F10" s="58" t="s">
        <v>23</v>
      </c>
      <c r="G10" s="54"/>
      <c r="H10" s="24">
        <v>5000</v>
      </c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3"/>
      <c r="B11" s="3"/>
      <c r="C11" s="3"/>
      <c r="D11" s="3"/>
      <c r="E11" s="3"/>
      <c r="F11" s="58" t="s">
        <v>24</v>
      </c>
      <c r="G11" s="54"/>
      <c r="H11" s="24">
        <v>10000</v>
      </c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55"/>
      <c r="B12" s="50"/>
      <c r="C12" s="50"/>
      <c r="D12" s="50"/>
      <c r="E12" s="50"/>
      <c r="F12" s="59" t="s">
        <v>25</v>
      </c>
      <c r="G12" s="54"/>
      <c r="H12" s="8">
        <v>30000000</v>
      </c>
      <c r="I12" s="1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60"/>
      <c r="B13" s="50"/>
      <c r="C13" s="50"/>
      <c r="D13" s="50"/>
      <c r="E13" s="50"/>
      <c r="F13" s="2"/>
      <c r="G13" s="2"/>
      <c r="H13" s="2"/>
      <c r="I13" s="1"/>
      <c r="J13" s="1"/>
      <c r="K13" s="25"/>
      <c r="L13" s="2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60"/>
      <c r="B14" s="50"/>
      <c r="C14" s="50"/>
      <c r="D14" s="50"/>
      <c r="E14" s="50"/>
      <c r="F14" s="2"/>
      <c r="G14" s="2"/>
      <c r="H14" s="2"/>
      <c r="I14" s="1"/>
      <c r="J14" s="26"/>
      <c r="K14" s="25"/>
      <c r="L14" s="2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>
      <c r="A15" s="9" t="s">
        <v>6</v>
      </c>
      <c r="B15" s="10" t="s">
        <v>7</v>
      </c>
      <c r="C15" s="10" t="s">
        <v>8</v>
      </c>
      <c r="D15" s="10" t="s">
        <v>9</v>
      </c>
      <c r="E15" s="11" t="s">
        <v>10</v>
      </c>
      <c r="F15" s="1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6" t="s">
        <v>11</v>
      </c>
      <c r="B16" s="62"/>
      <c r="C16" s="62"/>
      <c r="D16" s="62"/>
      <c r="E16" s="63"/>
      <c r="F16" s="1"/>
      <c r="G16" s="12"/>
      <c r="H16" s="12"/>
      <c r="I16" s="12"/>
      <c r="J16" s="12"/>
      <c r="K16" s="12"/>
      <c r="L16" s="1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3">
        <v>5</v>
      </c>
      <c r="B17" s="14">
        <f>H11*A17</f>
        <v>50000</v>
      </c>
      <c r="C17" s="15">
        <v>8</v>
      </c>
      <c r="D17" s="27">
        <v>47</v>
      </c>
      <c r="E17" s="16">
        <f>B17*C17*D17</f>
        <v>18800000</v>
      </c>
      <c r="F17" s="1"/>
      <c r="G17" s="12"/>
      <c r="H17" s="12"/>
      <c r="I17" s="12"/>
      <c r="J17" s="12"/>
      <c r="K17" s="12"/>
      <c r="L17" s="1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66" t="s">
        <v>14</v>
      </c>
      <c r="B18" s="62"/>
      <c r="C18" s="62"/>
      <c r="D18" s="62"/>
      <c r="E18" s="63"/>
      <c r="F18" s="1"/>
      <c r="G18" s="1"/>
      <c r="H18" s="1"/>
      <c r="I18" s="1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7">
        <v>10</v>
      </c>
      <c r="B19" s="18">
        <f>H11*A19</f>
        <v>100000</v>
      </c>
      <c r="C19" s="19">
        <v>8</v>
      </c>
      <c r="D19" s="19">
        <v>8</v>
      </c>
      <c r="E19" s="20">
        <f>B19*C19*D19</f>
        <v>6400000</v>
      </c>
      <c r="F19" s="60" t="s">
        <v>34</v>
      </c>
      <c r="G19" s="50"/>
      <c r="H19" s="50"/>
      <c r="I19" s="50"/>
      <c r="J19" s="50"/>
      <c r="K19" s="5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64" t="s">
        <v>16</v>
      </c>
      <c r="B20" s="62"/>
      <c r="C20" s="62"/>
      <c r="D20" s="62"/>
      <c r="E20" s="6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7">
        <v>4</v>
      </c>
      <c r="B21" s="18">
        <f>H11*A21</f>
        <v>40000</v>
      </c>
      <c r="C21" s="19">
        <v>8</v>
      </c>
      <c r="D21" s="28">
        <v>15</v>
      </c>
      <c r="E21" s="20">
        <f>B21*C21*D21</f>
        <v>4800000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9"/>
      <c r="B22" s="69" t="s">
        <v>17</v>
      </c>
      <c r="C22" s="70"/>
      <c r="D22" s="70"/>
      <c r="E22" s="30">
        <f>SUM(E21+E19+E17)</f>
        <v>30000000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1" t="s">
        <v>18</v>
      </c>
      <c r="B23" s="72"/>
      <c r="C23" s="72"/>
      <c r="D23" s="31">
        <f>SUM(D21,D19,D17)</f>
        <v>70</v>
      </c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</sheetData>
  <mergeCells count="23">
    <mergeCell ref="A23:C23"/>
    <mergeCell ref="A12:E12"/>
    <mergeCell ref="A13:E13"/>
    <mergeCell ref="A14:E14"/>
    <mergeCell ref="A16:E16"/>
    <mergeCell ref="A18:E18"/>
    <mergeCell ref="A20:E20"/>
    <mergeCell ref="F9:G9"/>
    <mergeCell ref="F10:G10"/>
    <mergeCell ref="F11:G11"/>
    <mergeCell ref="F12:G12"/>
    <mergeCell ref="B22:D22"/>
    <mergeCell ref="F19:K19"/>
    <mergeCell ref="A6:E6"/>
    <mergeCell ref="F6:G6"/>
    <mergeCell ref="A7:E7"/>
    <mergeCell ref="F7:G7"/>
    <mergeCell ref="F8:G8"/>
    <mergeCell ref="A2:E2"/>
    <mergeCell ref="F2:H2"/>
    <mergeCell ref="A3:C3"/>
    <mergeCell ref="A4:E4"/>
    <mergeCell ref="F5:G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Propuesta 1 2025</vt:lpstr>
      <vt:lpstr>Propuesta 1 - 2026</vt:lpstr>
      <vt:lpstr>Propuesta  - 2026</vt:lpstr>
      <vt:lpstr>Copia de Propuesta 2 - 2026</vt:lpstr>
      <vt:lpstr>Propuesta 3 - 2026</vt:lpstr>
      <vt:lpstr>Propuesta 3 2025</vt:lpstr>
      <vt:lpstr>Propuesta 4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Ignacio Ruggia</dc:creator>
  <cp:lastModifiedBy>Pablo Peralta</cp:lastModifiedBy>
  <dcterms:created xsi:type="dcterms:W3CDTF">2019-05-24T13:44:46Z</dcterms:created>
  <dcterms:modified xsi:type="dcterms:W3CDTF">2026-03-30T15:58:17Z</dcterms:modified>
</cp:coreProperties>
</file>